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98" sheetId="1" r:id="rId1"/>
    <sheet name="29" sheetId="2" r:id="rId2"/>
    <sheet name="30" sheetId="3" r:id="rId3"/>
    <sheet name="31" sheetId="4" r:id="rId4"/>
  </sheets>
  <definedNames/>
  <calcPr fullCalcOnLoad="1"/>
</workbook>
</file>

<file path=xl/sharedStrings.xml><?xml version="1.0" encoding="utf-8"?>
<sst xmlns="http://schemas.openxmlformats.org/spreadsheetml/2006/main" count="92" uniqueCount="88">
  <si>
    <t>ОТЧЕТ</t>
  </si>
  <si>
    <t>3. Ръководители на извънкласните дейности</t>
  </si>
  <si>
    <t>II. Разходи</t>
  </si>
  <si>
    <t xml:space="preserve">§ 05 </t>
  </si>
  <si>
    <t>§ 10</t>
  </si>
  <si>
    <t>§ 46</t>
  </si>
  <si>
    <t>§ 10-14</t>
  </si>
  <si>
    <t>§ 10-15</t>
  </si>
  <si>
    <t>§ 10-16</t>
  </si>
  <si>
    <t>§ 10-20</t>
  </si>
  <si>
    <t>§ 01</t>
  </si>
  <si>
    <t>§ 52</t>
  </si>
  <si>
    <t>3.4. Разходи за външни услуги, в т.ч.:</t>
  </si>
  <si>
    <t>§ 01-1</t>
  </si>
  <si>
    <t>§ 01-2</t>
  </si>
  <si>
    <t>§ 01-3</t>
  </si>
  <si>
    <t>V. БРОЙ НА ДЕЦАТА/УЧЕНИЦИТЕ</t>
  </si>
  <si>
    <t>III. ОСТАТЪК/ПРЕРАЗХОД</t>
  </si>
  <si>
    <t>общ брой</t>
  </si>
  <si>
    <t>брой</t>
  </si>
  <si>
    <t>§ 10-20-1</t>
  </si>
  <si>
    <t>§ 10-20-2</t>
  </si>
  <si>
    <t>§ 10-20-3</t>
  </si>
  <si>
    <r>
      <t>2.</t>
    </r>
    <r>
      <rPr>
        <sz val="12"/>
        <rFont val="Times New Roman"/>
        <family val="1"/>
      </rPr>
      <t xml:space="preserve"> Осигурителни вноски за сметка на работодател</t>
    </r>
  </si>
  <si>
    <r>
      <t>3.</t>
    </r>
    <r>
      <rPr>
        <sz val="12"/>
        <rFont val="Times New Roman"/>
        <family val="1"/>
      </rPr>
      <t xml:space="preserve"> Текуща издръжка на училището</t>
    </r>
  </si>
  <si>
    <t>4. Други лица, изпълняващи дейности в училището</t>
  </si>
  <si>
    <t>1.3.  други наети лица</t>
  </si>
  <si>
    <t>1.2.  ръководители на извънкласни дейности</t>
  </si>
  <si>
    <t>1.1.  учители</t>
  </si>
  <si>
    <t>3.1. Учебници, учебни тетрадки, учебни помагала, дидактически материали, книги за библиотеката, абонамент за педагогическа литература</t>
  </si>
  <si>
    <t>3.3. Вода, отопление и осветление</t>
  </si>
  <si>
    <t>3.4.2. наем на помещения</t>
  </si>
  <si>
    <t xml:space="preserve">4.1. компютърни системи, мултимедии </t>
  </si>
  <si>
    <r>
      <t>4.</t>
    </r>
    <r>
      <rPr>
        <sz val="12"/>
        <rFont val="Times New Roman"/>
        <family val="1"/>
      </rPr>
      <t xml:space="preserve"> Придобиване на оборудване на помещенията, в които се провежда обучението</t>
    </r>
  </si>
  <si>
    <t>§ 52-1</t>
  </si>
  <si>
    <t>§ 52-2</t>
  </si>
  <si>
    <t>1. Учители в подготвителна група</t>
  </si>
  <si>
    <t>2. Учители по български език и литература, история на България, география на България, роден край, човекът и обществото</t>
  </si>
  <si>
    <t xml:space="preserve">                          раздел  ІV. Численост на персонала </t>
  </si>
  <si>
    <t xml:space="preserve">IV. * ЧИСЛЕНОСТ НА ПЕРСОНАЛА </t>
  </si>
  <si>
    <r>
      <t>Забележка:</t>
    </r>
    <r>
      <rPr>
        <sz val="10"/>
        <rFont val="Times New Roman"/>
        <family val="1"/>
      </rPr>
      <t xml:space="preserve">  * Всяко лице, извършващо дейност в българското неделно училище в чужбина се посочва еднократно в                                                                                                          </t>
    </r>
  </si>
  <si>
    <t>§ 46-1</t>
  </si>
  <si>
    <t>§ 46-2</t>
  </si>
  <si>
    <r>
      <t xml:space="preserve">4.2. оборудване </t>
    </r>
    <r>
      <rPr>
        <sz val="10"/>
        <rFont val="Times New Roman"/>
        <family val="1"/>
      </rPr>
      <t>(с единична стойност над 1 000 лв.)</t>
    </r>
  </si>
  <si>
    <t>3.4.1. транспортиране на учебници, учебни помагала, фолклорни костюми и др.</t>
  </si>
  <si>
    <r>
      <t>3.2. Материали, консумативи, народни музикални инструменти и оборудване (</t>
    </r>
    <r>
      <rPr>
        <sz val="10"/>
        <rFont val="Times New Roman"/>
        <family val="1"/>
      </rPr>
      <t>с единична стойност до 1 000 лв.</t>
    </r>
    <r>
      <rPr>
        <sz val="12"/>
        <rFont val="Times New Roman"/>
        <family val="1"/>
      </rPr>
      <t>)</t>
    </r>
  </si>
  <si>
    <t xml:space="preserve">3.4.3. изработка на фолклорни костюми </t>
  </si>
  <si>
    <t>I. Финансово подпомагане от МОМН по Постановление № 334 от 08.12.2012 г. на Министерския съвет, в т.ч.:</t>
  </si>
  <si>
    <r>
      <t>1.</t>
    </r>
    <r>
      <rPr>
        <sz val="12"/>
        <rFont val="Times New Roman"/>
        <family val="1"/>
      </rPr>
      <t xml:space="preserve"> Възнаграждения за наетите лица, в т.ч.: </t>
    </r>
  </si>
  <si>
    <t>Наименование на разходите</t>
  </si>
  <si>
    <t>Параграф</t>
  </si>
  <si>
    <t>(раз. I - раз. II)</t>
  </si>
  <si>
    <t>Приложение № 2</t>
  </si>
  <si>
    <t xml:space="preserve">ОКОНЧАТЕЛЕН ФИНАНСОВ ОТЧЕТ </t>
  </si>
  <si>
    <r>
      <t xml:space="preserve">Отчет след преглед от комисията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(в лева)</t>
    </r>
  </si>
  <si>
    <t>КОМИСИЯ: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</si>
  <si>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</si>
  <si>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</si>
  <si>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</si>
  <si>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</si>
  <si>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</si>
  <si>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</si>
  <si>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</si>
  <si>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</si>
  <si>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</si>
  <si>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</si>
  <si>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</si>
  <si>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</si>
  <si>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</si>
  <si>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</si>
  <si>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</si>
  <si>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r>
      <t xml:space="preserve"> 1</t>
    </r>
    <r>
      <rPr>
        <b/>
        <i/>
        <sz val="12"/>
        <rFont val="Times New Roman"/>
        <family val="1"/>
      </rPr>
      <t>.</t>
    </r>
    <r>
      <rPr>
        <i/>
        <sz val="12"/>
        <rFont val="Times New Roman"/>
        <family val="1"/>
      </rPr>
      <t xml:space="preserve"> за текущата учебна година</t>
    </r>
  </si>
  <si>
    <r>
      <t xml:space="preserve"> 2</t>
    </r>
    <r>
      <rPr>
        <b/>
        <i/>
        <sz val="12"/>
        <rFont val="Times New Roman"/>
        <family val="1"/>
      </rPr>
      <t>.</t>
    </r>
    <r>
      <rPr>
        <i/>
        <sz val="12"/>
        <rFont val="Times New Roman"/>
        <family val="1"/>
      </rPr>
      <t xml:space="preserve"> за предходната учебна година</t>
    </r>
  </si>
  <si>
    <r>
      <t xml:space="preserve">за периода  </t>
    </r>
    <r>
      <rPr>
        <b/>
        <sz val="12"/>
        <rFont val="Times New Roman"/>
        <family val="1"/>
      </rPr>
      <t xml:space="preserve">от м. юли 2013 г. до м. юни 2014 г. </t>
    </r>
  </si>
  <si>
    <t>на училище: Българско училище „Родна реч"</t>
  </si>
  <si>
    <t>държава: САЩ, град Сарасота, щат Флорида</t>
  </si>
  <si>
    <t>№ 98/2013 г</t>
  </si>
  <si>
    <t>дял на разходите  в проценти</t>
  </si>
  <si>
    <t>% осигуровки за сметка на работодателя</t>
  </si>
  <si>
    <t>% р-ди друг персонал към общ р-д за заплати</t>
  </si>
  <si>
    <t>% р-д  към общия р-д в отчета</t>
  </si>
  <si>
    <t>% р-д към одобрения р-д в отчета</t>
  </si>
  <si>
    <t>да се отчете дали разхода за счетоводство влиза в тази позиция или в външни услуги</t>
  </si>
  <si>
    <t>заплата на 1 зает</t>
  </si>
  <si>
    <t>среден разход на един ученик</t>
  </si>
  <si>
    <t>общо р-ди на 1 ученик</t>
  </si>
  <si>
    <t>спрямо р-да за 1 ученик общо за страната</t>
  </si>
  <si>
    <t>спрямо общите за страната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</si>
</sst>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0.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#,##0.00\ &quot;лв.&quot;"/>
  </numFmts>
  <fonts count="35">
    <font>
      <sz val="10"/>
      <name val="Arial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10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u val="single"/>
      <sz val="10"/>
      <color indexed="36"/>
      <name val="Arial"/>
      <family val="2"/>
    </font>
    <font>
      <sz val="14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u val="single"/>
      <sz val="10"/>
      <color indexed="12"/>
      <name val="Arial"/>
      <family val="2"/>
    </font>
    <font>
      <sz val="14"/>
      <color indexed="62"/>
      <name val="Times New Roman"/>
      <family val="2"/>
    </font>
    <font>
      <sz val="14"/>
      <color indexed="10"/>
      <name val="Times New Roman"/>
      <family val="2"/>
    </font>
    <font>
      <sz val="14"/>
      <color indexed="19"/>
      <name val="Times New Roman"/>
      <family val="2"/>
    </font>
    <font>
      <sz val="10"/>
      <name val="Hebar"/>
      <family val="0"/>
    </font>
    <font>
      <b/>
      <sz val="14"/>
      <color indexed="63"/>
      <name val="Times New Roman"/>
      <family val="2"/>
    </font>
    <font>
      <b/>
      <sz val="18"/>
      <color indexed="62"/>
      <name val="Cambria"/>
      <family val="2"/>
    </font>
    <font>
      <b/>
      <sz val="14"/>
      <color indexed="8"/>
      <name val="Times New Roman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16" fillId="0" borderId="0">
      <alignment/>
      <protection/>
    </xf>
    <xf numFmtId="0" fontId="16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2" fillId="0" borderId="10" xfId="0" applyFont="1" applyBorder="1" applyAlignment="1" applyProtection="1">
      <alignment horizontal="left"/>
      <protection/>
    </xf>
    <xf numFmtId="180" fontId="21" fillId="16" borderId="10" xfId="57" applyNumberFormat="1" applyFont="1" applyFill="1" applyBorder="1" applyProtection="1">
      <alignment/>
      <protection locked="0"/>
    </xf>
    <xf numFmtId="180" fontId="21" fillId="16" borderId="10" xfId="57" applyNumberFormat="1" applyFont="1" applyFill="1" applyBorder="1" applyAlignment="1" applyProtection="1">
      <alignment wrapText="1"/>
      <protection locked="0"/>
    </xf>
    <xf numFmtId="0" fontId="21" fillId="16" borderId="10" xfId="57" applyFont="1" applyFill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left" wrapText="1"/>
      <protection/>
    </xf>
    <xf numFmtId="0" fontId="21" fillId="0" borderId="0" xfId="0" applyFont="1" applyAlignment="1">
      <alignment/>
    </xf>
    <xf numFmtId="0" fontId="22" fillId="0" borderId="10" xfId="0" applyFont="1" applyBorder="1" applyAlignment="1" applyProtection="1">
      <alignment horizontal="left" wrapText="1"/>
      <protection/>
    </xf>
    <xf numFmtId="0" fontId="22" fillId="16" borderId="11" xfId="57" applyFont="1" applyFill="1" applyBorder="1" applyAlignment="1" applyProtection="1">
      <alignment horizontal="center" wrapText="1"/>
      <protection locked="0"/>
    </xf>
    <xf numFmtId="0" fontId="22" fillId="0" borderId="11" xfId="0" applyFont="1" applyBorder="1" applyAlignment="1">
      <alignment horizontal="center" wrapText="1"/>
    </xf>
    <xf numFmtId="0" fontId="23" fillId="0" borderId="0" xfId="0" applyFont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>
      <alignment horizontal="left" wrapText="1"/>
    </xf>
    <xf numFmtId="0" fontId="22" fillId="0" borderId="0" xfId="0" applyFont="1" applyBorder="1" applyAlignment="1" applyProtection="1">
      <alignment horizontal="left"/>
      <protection/>
    </xf>
    <xf numFmtId="180" fontId="21" fillId="16" borderId="0" xfId="57" applyNumberFormat="1" applyFont="1" applyFill="1" applyBorder="1" applyProtection="1">
      <alignment/>
      <protection locked="0"/>
    </xf>
    <xf numFmtId="1" fontId="22" fillId="16" borderId="0" xfId="57" applyNumberFormat="1" applyFont="1" applyFill="1" applyBorder="1" applyProtection="1">
      <alignment/>
      <protection locked="0"/>
    </xf>
    <xf numFmtId="0" fontId="24" fillId="16" borderId="10" xfId="57" applyFont="1" applyFill="1" applyBorder="1" applyAlignment="1" applyProtection="1">
      <alignment horizontal="center"/>
      <protection locked="0"/>
    </xf>
    <xf numFmtId="0" fontId="27" fillId="0" borderId="10" xfId="0" applyFont="1" applyBorder="1" applyAlignment="1" applyProtection="1">
      <alignment horizontal="left"/>
      <protection/>
    </xf>
    <xf numFmtId="0" fontId="22" fillId="0" borderId="0" xfId="0" applyFont="1" applyBorder="1" applyAlignment="1">
      <alignment horizontal="center" wrapText="1"/>
    </xf>
    <xf numFmtId="0" fontId="23" fillId="0" borderId="10" xfId="0" applyFont="1" applyBorder="1" applyAlignment="1" applyProtection="1">
      <alignment horizontal="left"/>
      <protection/>
    </xf>
    <xf numFmtId="0" fontId="28" fillId="0" borderId="10" xfId="0" applyFont="1" applyBorder="1" applyAlignment="1" applyProtection="1">
      <alignment horizontal="left"/>
      <protection/>
    </xf>
    <xf numFmtId="0" fontId="25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 applyProtection="1">
      <alignment horizontal="left" wrapText="1"/>
      <protection/>
    </xf>
    <xf numFmtId="0" fontId="24" fillId="0" borderId="10" xfId="0" applyFont="1" applyBorder="1" applyAlignment="1">
      <alignment/>
    </xf>
    <xf numFmtId="186" fontId="33" fillId="0" borderId="10" xfId="0" applyNumberFormat="1" applyFont="1" applyBorder="1" applyAlignment="1">
      <alignment/>
    </xf>
    <xf numFmtId="186" fontId="34" fillId="0" borderId="10" xfId="0" applyNumberFormat="1" applyFont="1" applyBorder="1" applyAlignment="1">
      <alignment/>
    </xf>
    <xf numFmtId="2" fontId="24" fillId="0" borderId="10" xfId="0" applyNumberFormat="1" applyFont="1" applyBorder="1" applyAlignment="1">
      <alignment/>
    </xf>
    <xf numFmtId="0" fontId="24" fillId="0" borderId="12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/>
    </xf>
    <xf numFmtId="4" fontId="22" fillId="18" borderId="10" xfId="0" applyNumberFormat="1" applyFont="1" applyFill="1" applyBorder="1" applyAlignment="1" applyProtection="1">
      <alignment/>
      <protection/>
    </xf>
    <xf numFmtId="4" fontId="30" fillId="18" borderId="10" xfId="0" applyNumberFormat="1" applyFont="1" applyFill="1" applyBorder="1" applyAlignment="1" applyProtection="1">
      <alignment/>
      <protection/>
    </xf>
    <xf numFmtId="4" fontId="24" fillId="18" borderId="10" xfId="0" applyNumberFormat="1" applyFont="1" applyFill="1" applyBorder="1" applyAlignment="1" applyProtection="1">
      <alignment/>
      <protection/>
    </xf>
    <xf numFmtId="4" fontId="26" fillId="18" borderId="10" xfId="0" applyNumberFormat="1" applyFont="1" applyFill="1" applyBorder="1" applyAlignment="1" applyProtection="1">
      <alignment/>
      <protection/>
    </xf>
    <xf numFmtId="4" fontId="31" fillId="18" borderId="10" xfId="0" applyNumberFormat="1" applyFont="1" applyFill="1" applyBorder="1" applyAlignment="1" applyProtection="1">
      <alignment/>
      <protection/>
    </xf>
    <xf numFmtId="4" fontId="32" fillId="18" borderId="10" xfId="0" applyNumberFormat="1" applyFont="1" applyFill="1" applyBorder="1" applyAlignment="1" applyProtection="1">
      <alignment/>
      <protection/>
    </xf>
    <xf numFmtId="185" fontId="31" fillId="18" borderId="10" xfId="57" applyNumberFormat="1" applyFont="1" applyFill="1" applyBorder="1" applyAlignment="1" applyProtection="1">
      <alignment/>
      <protection locked="0"/>
    </xf>
    <xf numFmtId="185" fontId="31" fillId="18" borderId="10" xfId="57" applyNumberFormat="1" applyFont="1" applyFill="1" applyBorder="1" applyAlignment="1" applyProtection="1">
      <alignment/>
      <protection/>
    </xf>
    <xf numFmtId="0" fontId="22" fillId="16" borderId="0" xfId="57" applyFont="1" applyFill="1" applyBorder="1" applyAlignment="1" applyProtection="1">
      <alignment horizontal="center" wrapText="1"/>
      <protection locked="0"/>
    </xf>
    <xf numFmtId="0" fontId="22" fillId="0" borderId="0" xfId="0" applyFont="1" applyBorder="1" applyAlignment="1">
      <alignment horizontal="center" wrapText="1"/>
    </xf>
    <xf numFmtId="0" fontId="21" fillId="16" borderId="10" xfId="57" applyFont="1" applyFill="1" applyBorder="1" applyAlignment="1" applyProtection="1">
      <alignment wrapText="1"/>
      <protection locked="0"/>
    </xf>
    <xf numFmtId="0" fontId="21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2" fillId="16" borderId="10" xfId="57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4" fillId="0" borderId="1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30" fillId="0" borderId="10" xfId="0" applyFont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/>
    </xf>
    <xf numFmtId="2" fontId="24" fillId="0" borderId="13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right"/>
    </xf>
    <xf numFmtId="0" fontId="24" fillId="0" borderId="13" xfId="0" applyFont="1" applyBorder="1" applyAlignment="1">
      <alignment horizontal="center" wrapText="1"/>
    </xf>
    <xf numFmtId="4" fontId="24" fillId="18" borderId="10" xfId="0" applyNumberFormat="1" applyFont="1" applyFill="1" applyBorder="1" applyAlignment="1" applyProtection="1">
      <alignment horizontal="right"/>
      <protection/>
    </xf>
    <xf numFmtId="4" fontId="24" fillId="18" borderId="10" xfId="0" applyNumberFormat="1" applyFont="1" applyFill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DS-17-2006-monthly-cash-report-ANNEX-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59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66.00390625" style="12" customWidth="1"/>
    <col min="2" max="2" width="11.57421875" style="12" customWidth="1"/>
    <col min="3" max="3" width="17.57421875" style="12" customWidth="1"/>
    <col min="4" max="4" width="53.00390625" style="12" customWidth="1"/>
    <col min="5" max="5" width="0.13671875" style="12" hidden="1" customWidth="1"/>
    <col min="6" max="10" width="9.140625" style="12" hidden="1" customWidth="1"/>
    <col min="11" max="16384" width="9.140625" style="12" customWidth="1"/>
  </cols>
  <sheetData>
    <row r="1" spans="1:4" ht="15.75">
      <c r="A1" s="7"/>
      <c r="B1" s="7"/>
      <c r="C1" s="11"/>
      <c r="D1" s="11" t="s">
        <v>52</v>
      </c>
    </row>
    <row r="2" spans="1:4" ht="12.75" customHeight="1">
      <c r="A2" s="7"/>
      <c r="B2" s="7"/>
      <c r="C2" s="7"/>
      <c r="D2" s="7"/>
    </row>
    <row r="3" spans="1:4" ht="14.25" customHeight="1">
      <c r="A3" s="43" t="s">
        <v>53</v>
      </c>
      <c r="B3" s="44"/>
      <c r="C3" s="44"/>
      <c r="D3" s="19" t="s">
        <v>76</v>
      </c>
    </row>
    <row r="4" spans="1:4" ht="6.75" customHeight="1">
      <c r="A4" s="9"/>
      <c r="B4" s="10"/>
      <c r="C4" s="10"/>
      <c r="D4" s="10"/>
    </row>
    <row r="5" spans="1:4" ht="21" customHeight="1">
      <c r="A5" s="45" t="s">
        <v>73</v>
      </c>
      <c r="B5" s="46"/>
      <c r="C5" s="46"/>
      <c r="D5" s="25">
        <f>13840/1.50305</f>
        <v>9207.943847510063</v>
      </c>
    </row>
    <row r="6" spans="1:4" ht="26.25" customHeight="1">
      <c r="A6" s="45" t="s">
        <v>74</v>
      </c>
      <c r="B6" s="46"/>
      <c r="C6" s="46"/>
      <c r="D6" s="25">
        <f>15120/1.42854</f>
        <v>10584.232853122769</v>
      </c>
    </row>
    <row r="7" spans="1:10" ht="31.5" customHeight="1">
      <c r="A7" s="45" t="s">
        <v>75</v>
      </c>
      <c r="B7" s="46"/>
      <c r="C7" s="46"/>
      <c r="D7" s="26">
        <f>(D5*1.50305+D6*1.42854)/(D5+D6)</f>
        <v>1.4632043982850071</v>
      </c>
      <c r="E7" s="47" t="s">
        <v>84</v>
      </c>
      <c r="F7" s="47"/>
      <c r="G7" s="47" t="s">
        <v>77</v>
      </c>
      <c r="H7" s="47"/>
      <c r="I7" s="52" t="s">
        <v>78</v>
      </c>
      <c r="J7" s="47" t="s">
        <v>79</v>
      </c>
    </row>
    <row r="8" spans="1:10" ht="12.75" customHeight="1">
      <c r="A8" s="48" t="s">
        <v>49</v>
      </c>
      <c r="B8" s="48" t="s">
        <v>50</v>
      </c>
      <c r="C8" s="48" t="s">
        <v>54</v>
      </c>
      <c r="D8" s="13"/>
      <c r="E8" s="47" t="s">
        <v>85</v>
      </c>
      <c r="F8" s="47" t="s">
        <v>86</v>
      </c>
      <c r="G8" s="47" t="s">
        <v>80</v>
      </c>
      <c r="H8" s="47" t="s">
        <v>81</v>
      </c>
      <c r="I8" s="53"/>
      <c r="J8" s="47"/>
    </row>
    <row r="9" spans="1:10" ht="12.75" customHeight="1">
      <c r="A9" s="49"/>
      <c r="B9" s="49"/>
      <c r="C9" s="49" t="s">
        <v>0</v>
      </c>
      <c r="D9" s="13"/>
      <c r="E9" s="47"/>
      <c r="F9" s="47"/>
      <c r="G9" s="47"/>
      <c r="H9" s="47"/>
      <c r="I9" s="53"/>
      <c r="J9" s="47"/>
    </row>
    <row r="10" spans="1:10" ht="41.25" customHeight="1">
      <c r="A10" s="49"/>
      <c r="B10" s="49"/>
      <c r="C10" s="49"/>
      <c r="D10" s="13"/>
      <c r="E10" s="47"/>
      <c r="F10" s="47"/>
      <c r="G10" s="47"/>
      <c r="H10" s="47"/>
      <c r="I10" s="58"/>
      <c r="J10" s="47"/>
    </row>
    <row r="11" spans="1:10" ht="12.75">
      <c r="A11" s="17">
        <v>1</v>
      </c>
      <c r="B11" s="17">
        <v>2</v>
      </c>
      <c r="C11" s="17">
        <v>4</v>
      </c>
      <c r="E11" s="24"/>
      <c r="F11" s="24"/>
      <c r="G11" s="24"/>
      <c r="H11" s="24"/>
      <c r="I11" s="24"/>
      <c r="J11" s="24"/>
    </row>
    <row r="12" spans="1:10" ht="30.75" customHeight="1">
      <c r="A12" s="8" t="s">
        <v>47</v>
      </c>
      <c r="B12" s="22" t="s">
        <v>5</v>
      </c>
      <c r="C12" s="35">
        <f>SUM(C13:C14)</f>
        <v>31595.91</v>
      </c>
      <c r="E12" s="33"/>
      <c r="F12" s="24"/>
      <c r="G12" s="24"/>
      <c r="H12" s="24"/>
      <c r="I12" s="24"/>
      <c r="J12" s="24"/>
    </row>
    <row r="13" spans="1:10" ht="15.75">
      <c r="A13" s="20" t="s">
        <v>71</v>
      </c>
      <c r="B13" s="21" t="s">
        <v>41</v>
      </c>
      <c r="C13" s="37">
        <v>28960</v>
      </c>
      <c r="E13" s="27" t="e">
        <f>C13/#REF!</f>
        <v>#REF!</v>
      </c>
      <c r="F13" s="27" t="e">
        <f>E13/#REF!</f>
        <v>#REF!</v>
      </c>
      <c r="G13" s="24"/>
      <c r="H13" s="24"/>
      <c r="I13" s="24"/>
      <c r="J13" s="24"/>
    </row>
    <row r="14" spans="1:10" ht="15.75">
      <c r="A14" s="20" t="s">
        <v>72</v>
      </c>
      <c r="B14" s="21" t="s">
        <v>42</v>
      </c>
      <c r="C14" s="59">
        <v>2635.91</v>
      </c>
      <c r="E14" s="24"/>
      <c r="F14" s="24"/>
      <c r="G14" s="24"/>
      <c r="H14" s="24"/>
      <c r="I14" s="24"/>
      <c r="J14" s="24"/>
    </row>
    <row r="15" spans="1:10" ht="15.75">
      <c r="A15" s="2" t="s">
        <v>2</v>
      </c>
      <c r="B15" s="2"/>
      <c r="C15" s="38">
        <f>C16+C20+C21+C29</f>
        <v>24278.127747117243</v>
      </c>
      <c r="E15" s="27" t="e">
        <f>C15/#REF!</f>
        <v>#REF!</v>
      </c>
      <c r="F15" s="27" t="e">
        <f>E15/#REF!</f>
        <v>#REF!</v>
      </c>
      <c r="G15" s="24"/>
      <c r="H15" s="24"/>
      <c r="I15" s="24"/>
      <c r="J15" s="24"/>
    </row>
    <row r="16" spans="1:10" ht="15.75">
      <c r="A16" s="2" t="s">
        <v>48</v>
      </c>
      <c r="B16" s="22" t="s">
        <v>10</v>
      </c>
      <c r="C16" s="38">
        <f>SUM(C17:C19)</f>
        <v>16794.729999999996</v>
      </c>
      <c r="E16" s="27" t="e">
        <f>C16/#REF!</f>
        <v>#REF!</v>
      </c>
      <c r="F16" s="27" t="e">
        <f>E16/#REF!</f>
        <v>#REF!</v>
      </c>
      <c r="G16" s="27">
        <f>C16/$C$15%</f>
        <v>69.17638038210826</v>
      </c>
      <c r="H16" s="27">
        <f>C16/$C$12%</f>
        <v>53.1547595875542</v>
      </c>
      <c r="I16" s="24"/>
      <c r="J16" s="24"/>
    </row>
    <row r="17" spans="1:10" ht="15.75">
      <c r="A17" s="20" t="s">
        <v>28</v>
      </c>
      <c r="B17" s="21" t="s">
        <v>13</v>
      </c>
      <c r="C17" s="60">
        <f>3*480.96+3*420.84+330.66+420.84+511.02+360.72+360.72+511.02+90.18+360.72+270.54+257.4+486.2+343.2+314.6+514.8+114.4+371.8+257.14+485.7+85.71+257.14+285.71+371.42+285.71+399.99+457.13+114.28+285.71-3.5*30.06-16.5*30.06</f>
        <v>11008.659999999996</v>
      </c>
      <c r="E17" s="27" t="e">
        <f>C17/#REF!</f>
        <v>#REF!</v>
      </c>
      <c r="F17" s="27" t="e">
        <f>E17/#REF!</f>
        <v>#REF!</v>
      </c>
      <c r="G17" s="27">
        <f aca="true" t="shared" si="0" ref="G17:G31">C17/$C$15%</f>
        <v>45.34394132309956</v>
      </c>
      <c r="H17" s="27">
        <f aca="true" t="shared" si="1" ref="H17:H31">C17/$C$12%</f>
        <v>34.84204126420159</v>
      </c>
      <c r="I17" s="24"/>
      <c r="J17" s="24"/>
    </row>
    <row r="18" spans="1:10" ht="15.75">
      <c r="A18" s="20" t="s">
        <v>27</v>
      </c>
      <c r="B18" s="21" t="s">
        <v>14</v>
      </c>
      <c r="C18" s="60">
        <f>30.06+150.3+210.42+120.24+60.12+90.18+114.4+114.4+171.6+28.6+114.4+142.85+28.57+85.71+171.42+85.71</f>
        <v>1718.9799999999998</v>
      </c>
      <c r="E18" s="27" t="e">
        <f>C18/#REF!</f>
        <v>#REF!</v>
      </c>
      <c r="F18" s="27" t="e">
        <f>E18/#REF!</f>
        <v>#REF!</v>
      </c>
      <c r="G18" s="27">
        <f t="shared" si="0"/>
        <v>7.080364754255441</v>
      </c>
      <c r="H18" s="27">
        <f t="shared" si="1"/>
        <v>5.440514294413422</v>
      </c>
      <c r="I18" s="24"/>
      <c r="J18" s="24"/>
    </row>
    <row r="19" spans="1:10" ht="15.75">
      <c r="A19" s="20" t="s">
        <v>26</v>
      </c>
      <c r="B19" s="21" t="s">
        <v>15</v>
      </c>
      <c r="C19" s="60">
        <f>225.45+225.45+225.45+225.45+225.45+225.45+214.28+214.35+285.8+214.28+285.71+214.28+285.71+214.28+285.71+214.28+285.71</f>
        <v>4067.090000000001</v>
      </c>
      <c r="E19" s="27" t="e">
        <f>C19/#REF!</f>
        <v>#REF!</v>
      </c>
      <c r="F19" s="27" t="e">
        <f>E19/#REF!</f>
        <v>#REF!</v>
      </c>
      <c r="G19" s="27">
        <f t="shared" si="0"/>
        <v>16.75207430475327</v>
      </c>
      <c r="H19" s="27">
        <f t="shared" si="1"/>
        <v>12.872204028939192</v>
      </c>
      <c r="I19" s="24"/>
      <c r="J19" s="27">
        <f>C19/C16%</f>
        <v>24.216465522220375</v>
      </c>
    </row>
    <row r="20" spans="1:10" ht="15.75">
      <c r="A20" s="2" t="s">
        <v>23</v>
      </c>
      <c r="B20" s="22" t="s">
        <v>3</v>
      </c>
      <c r="C20" s="40"/>
      <c r="E20" s="27" t="e">
        <f>C20/#REF!</f>
        <v>#REF!</v>
      </c>
      <c r="F20" s="27" t="e">
        <f>E20/#REF!</f>
        <v>#REF!</v>
      </c>
      <c r="G20" s="27">
        <f t="shared" si="0"/>
        <v>0</v>
      </c>
      <c r="H20" s="27">
        <f t="shared" si="1"/>
        <v>0</v>
      </c>
      <c r="I20" s="27">
        <f>C20/C16%</f>
        <v>0</v>
      </c>
      <c r="J20" s="24"/>
    </row>
    <row r="21" spans="1:10" ht="15.75">
      <c r="A21" s="2" t="s">
        <v>24</v>
      </c>
      <c r="B21" s="22" t="s">
        <v>4</v>
      </c>
      <c r="C21" s="38">
        <f>C22+C23+C24+C25</f>
        <v>5380.641338385846</v>
      </c>
      <c r="E21" s="27" t="e">
        <f>C21/#REF!</f>
        <v>#REF!</v>
      </c>
      <c r="F21" s="27" t="e">
        <f>E21/#REF!</f>
        <v>#REF!</v>
      </c>
      <c r="G21" s="27">
        <f t="shared" si="0"/>
        <v>22.162505257534683</v>
      </c>
      <c r="H21" s="27">
        <f t="shared" si="1"/>
        <v>17.02955014869281</v>
      </c>
      <c r="J21" s="52" t="s">
        <v>82</v>
      </c>
    </row>
    <row r="22" spans="1:10" ht="30.75" customHeight="1">
      <c r="A22" s="23" t="s">
        <v>29</v>
      </c>
      <c r="B22" s="21" t="s">
        <v>6</v>
      </c>
      <c r="C22" s="37">
        <f>3.4+80.8</f>
        <v>84.2</v>
      </c>
      <c r="E22" s="27" t="e">
        <f>C22/#REF!</f>
        <v>#REF!</v>
      </c>
      <c r="F22" s="27" t="e">
        <f>E22/#REF!</f>
        <v>#REF!</v>
      </c>
      <c r="G22" s="27">
        <f t="shared" si="0"/>
        <v>0.34681422256705036</v>
      </c>
      <c r="H22" s="27">
        <f t="shared" si="1"/>
        <v>0.26649018812878</v>
      </c>
      <c r="J22" s="53"/>
    </row>
    <row r="23" spans="1:10" ht="45.75" customHeight="1">
      <c r="A23" s="23" t="s">
        <v>45</v>
      </c>
      <c r="B23" s="21" t="s">
        <v>7</v>
      </c>
      <c r="C23" s="37">
        <f>53+(10.27+31.33+8.07+3.12-3.12+5.35+46.73+49.22+10.64+25.68-25.68+80.25-80.25+34.24-34.24+102.87+34.22+10.67+9.97+106.79-106.79+51.3+204.48+26.7+98.44)*D7</f>
        <v>1077.6235119430594</v>
      </c>
      <c r="E23" s="27" t="e">
        <f>C23/#REF!</f>
        <v>#REF!</v>
      </c>
      <c r="F23" s="27" t="e">
        <f>E23/#REF!</f>
        <v>#REF!</v>
      </c>
      <c r="G23" s="27">
        <f t="shared" si="0"/>
        <v>4.438659863592715</v>
      </c>
      <c r="H23" s="27">
        <f t="shared" si="1"/>
        <v>3.4106424279062053</v>
      </c>
      <c r="J23" s="53"/>
    </row>
    <row r="24" spans="1:10" ht="17.25" customHeight="1">
      <c r="A24" s="20" t="s">
        <v>30</v>
      </c>
      <c r="B24" s="21" t="s">
        <v>8</v>
      </c>
      <c r="C24" s="36"/>
      <c r="E24" s="27" t="e">
        <f>C24/#REF!</f>
        <v>#REF!</v>
      </c>
      <c r="F24" s="27" t="e">
        <f>E24/#REF!</f>
        <v>#REF!</v>
      </c>
      <c r="G24" s="27">
        <f t="shared" si="0"/>
        <v>0</v>
      </c>
      <c r="H24" s="27">
        <f t="shared" si="1"/>
        <v>0</v>
      </c>
      <c r="J24" s="53"/>
    </row>
    <row r="25" spans="1:10" ht="15.75">
      <c r="A25" s="1" t="s">
        <v>12</v>
      </c>
      <c r="B25" s="22" t="s">
        <v>9</v>
      </c>
      <c r="C25" s="38">
        <f>C26+C27+C28+((57.4+44.95+16.85+18.4+16.59-16.59+46.5)+(70-70))*D7</f>
        <v>4218.817826442787</v>
      </c>
      <c r="E25" s="27" t="e">
        <f>C25/#REF!</f>
        <v>#REF!</v>
      </c>
      <c r="F25" s="27" t="e">
        <f>E25/#REF!</f>
        <v>#REF!</v>
      </c>
      <c r="G25" s="27">
        <f t="shared" si="0"/>
        <v>17.37703117137492</v>
      </c>
      <c r="H25" s="27">
        <f t="shared" si="1"/>
        <v>13.352417532657826</v>
      </c>
      <c r="J25" s="53"/>
    </row>
    <row r="26" spans="1:10" ht="31.5">
      <c r="A26" s="23" t="s">
        <v>44</v>
      </c>
      <c r="B26" s="21" t="s">
        <v>20</v>
      </c>
      <c r="C26" s="39"/>
      <c r="E26" s="27" t="e">
        <f>C26/#REF!</f>
        <v>#REF!</v>
      </c>
      <c r="F26" s="27" t="e">
        <f>E26/#REF!</f>
        <v>#REF!</v>
      </c>
      <c r="G26" s="27">
        <f t="shared" si="0"/>
        <v>0</v>
      </c>
      <c r="H26" s="27">
        <f t="shared" si="1"/>
        <v>0</v>
      </c>
      <c r="J26" s="53"/>
    </row>
    <row r="27" spans="1:10" ht="15.75">
      <c r="A27" s="20" t="s">
        <v>31</v>
      </c>
      <c r="B27" s="21" t="s">
        <v>21</v>
      </c>
      <c r="C27" s="60">
        <f>(68.47+126.26+63.13+63.13+9*200)*D7</f>
        <v>3103.441896718517</v>
      </c>
      <c r="E27" s="27" t="e">
        <f>C27/#REF!</f>
        <v>#REF!</v>
      </c>
      <c r="F27" s="27" t="e">
        <f>E27/#REF!</f>
        <v>#REF!</v>
      </c>
      <c r="G27" s="27">
        <f t="shared" si="0"/>
        <v>12.782871599672738</v>
      </c>
      <c r="H27" s="27">
        <f t="shared" si="1"/>
        <v>9.82228996322156</v>
      </c>
      <c r="J27" s="53"/>
    </row>
    <row r="28" spans="1:10" ht="19.5" customHeight="1">
      <c r="A28" s="20" t="s">
        <v>46</v>
      </c>
      <c r="B28" s="21" t="s">
        <v>22</v>
      </c>
      <c r="C28" s="60">
        <v>846</v>
      </c>
      <c r="E28" s="27" t="e">
        <f>C28/#REF!</f>
        <v>#REF!</v>
      </c>
      <c r="F28" s="27" t="e">
        <f>E28/#REF!</f>
        <v>#REF!</v>
      </c>
      <c r="G28" s="27">
        <f t="shared" si="0"/>
        <v>3.484617960709318</v>
      </c>
      <c r="H28" s="27">
        <f t="shared" si="1"/>
        <v>2.677561747707219</v>
      </c>
      <c r="J28" s="28"/>
    </row>
    <row r="29" spans="1:10" ht="31.5">
      <c r="A29" s="8" t="s">
        <v>33</v>
      </c>
      <c r="B29" s="22" t="s">
        <v>11</v>
      </c>
      <c r="C29" s="38">
        <f>SUM(C30:C31)</f>
        <v>2102.756408731401</v>
      </c>
      <c r="E29" s="27" t="e">
        <f>C29/#REF!</f>
        <v>#REF!</v>
      </c>
      <c r="F29" s="27" t="e">
        <f>E29/#REF!</f>
        <v>#REF!</v>
      </c>
      <c r="G29" s="27">
        <f t="shared" si="0"/>
        <v>8.661114360357049</v>
      </c>
      <c r="H29" s="27">
        <f t="shared" si="1"/>
        <v>6.655153811779439</v>
      </c>
      <c r="J29" s="28"/>
    </row>
    <row r="30" spans="1:10" ht="15.75">
      <c r="A30" s="6" t="s">
        <v>32</v>
      </c>
      <c r="B30" s="21" t="s">
        <v>34</v>
      </c>
      <c r="C30" s="60">
        <f>(625.92+171.18+639.99)*D7</f>
        <v>2102.756408731401</v>
      </c>
      <c r="E30" s="27" t="e">
        <f>C30/#REF!</f>
        <v>#REF!</v>
      </c>
      <c r="F30" s="27" t="e">
        <f>E30/#REF!</f>
        <v>#REF!</v>
      </c>
      <c r="G30" s="27">
        <f t="shared" si="0"/>
        <v>8.661114360357049</v>
      </c>
      <c r="H30" s="27">
        <f t="shared" si="1"/>
        <v>6.655153811779439</v>
      </c>
      <c r="J30" s="28"/>
    </row>
    <row r="31" spans="1:10" ht="15.75">
      <c r="A31" s="6" t="s">
        <v>43</v>
      </c>
      <c r="B31" s="21" t="s">
        <v>35</v>
      </c>
      <c r="C31" s="39"/>
      <c r="E31" s="27" t="e">
        <f>C31/#REF!</f>
        <v>#REF!</v>
      </c>
      <c r="F31" s="27" t="e">
        <f>E31/#REF!</f>
        <v>#REF!</v>
      </c>
      <c r="G31" s="27">
        <f t="shared" si="0"/>
        <v>0</v>
      </c>
      <c r="H31" s="27">
        <f t="shared" si="1"/>
        <v>0</v>
      </c>
      <c r="J31" s="29"/>
    </row>
    <row r="32" spans="1:7" ht="19.5" customHeight="1">
      <c r="A32" s="2" t="s">
        <v>17</v>
      </c>
      <c r="B32" s="18" t="s">
        <v>51</v>
      </c>
      <c r="C32" s="35">
        <f>C12-C15</f>
        <v>7317.782252882756</v>
      </c>
      <c r="E32" s="30" t="s">
        <v>83</v>
      </c>
      <c r="F32" s="30" t="s">
        <v>87</v>
      </c>
      <c r="G32" s="34"/>
    </row>
    <row r="33" spans="1:7" ht="19.5" customHeight="1">
      <c r="A33" s="2" t="s">
        <v>39</v>
      </c>
      <c r="B33" s="22" t="s">
        <v>18</v>
      </c>
      <c r="C33" s="38">
        <f>SUM(C34:C37)</f>
        <v>0</v>
      </c>
      <c r="E33" s="30" t="e">
        <f>C16/#REF!</f>
        <v>#REF!</v>
      </c>
      <c r="F33" s="27" t="e">
        <f>E33/#REF!</f>
        <v>#REF!</v>
      </c>
      <c r="G33" s="54"/>
    </row>
    <row r="34" spans="1:7" ht="19.5" customHeight="1">
      <c r="A34" s="3" t="s">
        <v>36</v>
      </c>
      <c r="B34" s="21" t="s">
        <v>19</v>
      </c>
      <c r="C34" s="41"/>
      <c r="E34" s="55" t="e">
        <f>C17/(#REF!+#REF!)</f>
        <v>#REF!</v>
      </c>
      <c r="F34" s="57" t="e">
        <f>E34/#REF!</f>
        <v>#REF!</v>
      </c>
      <c r="G34" s="54"/>
    </row>
    <row r="35" spans="1:7" ht="33.75" customHeight="1">
      <c r="A35" s="4" t="s">
        <v>37</v>
      </c>
      <c r="B35" s="21" t="s">
        <v>19</v>
      </c>
      <c r="C35" s="42"/>
      <c r="E35" s="56"/>
      <c r="F35" s="57"/>
      <c r="G35" s="54"/>
    </row>
    <row r="36" spans="1:7" ht="18" customHeight="1">
      <c r="A36" s="3" t="s">
        <v>1</v>
      </c>
      <c r="B36" s="21" t="s">
        <v>19</v>
      </c>
      <c r="C36" s="41"/>
      <c r="E36" s="31" t="e">
        <f>C18/#REF!</f>
        <v>#REF!</v>
      </c>
      <c r="F36" s="27" t="e">
        <f>E36/#REF!</f>
        <v>#REF!</v>
      </c>
      <c r="G36" s="54"/>
    </row>
    <row r="37" spans="1:7" ht="15.75">
      <c r="A37" s="5" t="s">
        <v>25</v>
      </c>
      <c r="B37" s="21" t="s">
        <v>19</v>
      </c>
      <c r="C37" s="41"/>
      <c r="E37" s="32" t="e">
        <f>C19/#REF!</f>
        <v>#REF!</v>
      </c>
      <c r="F37" s="27" t="e">
        <f>E37/#REF!</f>
        <v>#REF!</v>
      </c>
      <c r="G37" s="54"/>
    </row>
    <row r="38" spans="1:3" ht="22.5" customHeight="1">
      <c r="A38" s="2" t="s">
        <v>16</v>
      </c>
      <c r="B38" s="3" t="s">
        <v>18</v>
      </c>
      <c r="C38" s="38"/>
    </row>
    <row r="39" spans="1:3" ht="15.75">
      <c r="A39" s="14"/>
      <c r="B39" s="15"/>
      <c r="C39" s="16"/>
    </row>
    <row r="40" spans="1:3" ht="15.75" customHeight="1">
      <c r="A40" s="50" t="s">
        <v>40</v>
      </c>
      <c r="B40" s="51"/>
      <c r="C40" s="51"/>
    </row>
    <row r="41" spans="1:3" ht="12.75" customHeight="1">
      <c r="A41" s="51" t="s">
        <v>38</v>
      </c>
      <c r="B41" s="51"/>
      <c r="C41" s="51"/>
    </row>
    <row r="42" spans="1:3" ht="12.75" customHeight="1">
      <c r="A42" s="13"/>
      <c r="B42" s="13"/>
      <c r="C42" s="13"/>
    </row>
    <row r="43" spans="1:3" ht="12.75" customHeight="1">
      <c r="A43" s="13"/>
      <c r="B43" s="13"/>
      <c r="C43" s="13"/>
    </row>
    <row r="44" ht="12.75">
      <c r="A44" s="12" t="s">
        <v>55</v>
      </c>
    </row>
    <row r="45" ht="13.5" customHeight="1">
      <c r="A45" s="12" t="s">
        <v>56</v>
      </c>
    </row>
    <row r="46" ht="13.5" customHeight="1">
      <c r="A46" s="12" t="s">
        <v>57</v>
      </c>
    </row>
    <row r="47" ht="13.5" customHeight="1">
      <c r="A47" s="12" t="s">
        <v>58</v>
      </c>
    </row>
    <row r="48" ht="13.5" customHeight="1">
      <c r="A48" s="12" t="s">
        <v>59</v>
      </c>
    </row>
    <row r="49" ht="13.5" customHeight="1">
      <c r="A49" s="12" t="s">
        <v>60</v>
      </c>
    </row>
    <row r="50" ht="13.5" customHeight="1">
      <c r="A50" s="12" t="s">
        <v>61</v>
      </c>
    </row>
    <row r="51" ht="13.5" customHeight="1">
      <c r="A51" s="12" t="s">
        <v>62</v>
      </c>
    </row>
    <row r="52" ht="13.5" customHeight="1">
      <c r="A52" s="12" t="s">
        <v>63</v>
      </c>
    </row>
    <row r="53" ht="12.75">
      <c r="A53" s="12" t="s">
        <v>64</v>
      </c>
    </row>
    <row r="54" ht="12.75">
      <c r="A54" s="12" t="s">
        <v>65</v>
      </c>
    </row>
    <row r="55" ht="12.75">
      <c r="A55" s="12" t="s">
        <v>66</v>
      </c>
    </row>
    <row r="56" ht="12.75">
      <c r="A56" s="12" t="s">
        <v>67</v>
      </c>
    </row>
    <row r="57" ht="12.75">
      <c r="A57" s="12" t="s">
        <v>68</v>
      </c>
    </row>
    <row r="58" ht="12.75">
      <c r="A58" s="12" t="s">
        <v>69</v>
      </c>
    </row>
    <row r="59" ht="12.75">
      <c r="A59" s="12" t="s">
        <v>70</v>
      </c>
    </row>
  </sheetData>
  <sheetProtection/>
  <mergeCells count="21">
    <mergeCell ref="J21:J27"/>
    <mergeCell ref="G33:G37"/>
    <mergeCell ref="E34:E35"/>
    <mergeCell ref="F34:F35"/>
    <mergeCell ref="G7:H7"/>
    <mergeCell ref="I7:I10"/>
    <mergeCell ref="J7:J10"/>
    <mergeCell ref="E8:E10"/>
    <mergeCell ref="F8:F10"/>
    <mergeCell ref="G8:G10"/>
    <mergeCell ref="A40:C40"/>
    <mergeCell ref="A41:C41"/>
    <mergeCell ref="A8:A10"/>
    <mergeCell ref="B8:B10"/>
    <mergeCell ref="C8:C10"/>
    <mergeCell ref="A3:C3"/>
    <mergeCell ref="A5:C5"/>
    <mergeCell ref="A6:C6"/>
    <mergeCell ref="A7:C7"/>
    <mergeCell ref="H8:H10"/>
    <mergeCell ref="E7:F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7" sqref="F7:K38"/>
    </sheetView>
  </sheetViews>
  <sheetFormatPr defaultColWidth="9.140625" defaultRowHeight="12.75"/>
  <cols>
    <col min="1" max="16384" width="9.140625" style="12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7" sqref="F7:K38"/>
    </sheetView>
  </sheetViews>
  <sheetFormatPr defaultColWidth="9.140625" defaultRowHeight="12.75"/>
  <cols>
    <col min="1" max="16384" width="9.140625" style="12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7" sqref="F7:K38"/>
    </sheetView>
  </sheetViews>
  <sheetFormatPr defaultColWidth="9.140625" defaultRowHeight="12.75"/>
  <cols>
    <col min="1" max="16384" width="9.140625" style="12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r.genova</dc:creator>
  <cp:keywords/>
  <dc:description/>
  <cp:lastModifiedBy>Iva</cp:lastModifiedBy>
  <cp:lastPrinted>2014-10-28T15:53:11Z</cp:lastPrinted>
  <dcterms:created xsi:type="dcterms:W3CDTF">2012-03-26T11:59:50Z</dcterms:created>
  <dcterms:modified xsi:type="dcterms:W3CDTF">2015-09-04T03:24:57Z</dcterms:modified>
  <cp:category/>
  <cp:version/>
  <cp:contentType/>
  <cp:contentStatus/>
</cp:coreProperties>
</file>